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activeTab="1"/>
  </bookViews>
  <sheets>
    <sheet name="CONTRIBUTIVO" sheetId="1" r:id="rId1"/>
    <sheet name="RETRIBUTIVO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<sst xmlns="http://schemas.openxmlformats.org/spreadsheetml/2006/main" count="86" uniqueCount="44">
  <si>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Commissario</t>
  </si>
  <si>
    <t>Vice Commissario</t>
  </si>
  <si>
    <t xml:space="preserve">Ispettore  </t>
  </si>
  <si>
    <t xml:space="preserve">Vice  Ispettore  </t>
  </si>
  <si>
    <t>Sovrintendente</t>
  </si>
  <si>
    <t>Vice  Sovrintendente</t>
  </si>
  <si>
    <t>Assistente</t>
  </si>
  <si>
    <t>Agente Scelto</t>
  </si>
  <si>
    <t xml:space="preserve">Agente </t>
  </si>
  <si>
    <t>Vice Questore Aggiunto</t>
  </si>
  <si>
    <t>Sostituto Commissario</t>
  </si>
  <si>
    <t xml:space="preserve">Ispettore Capo </t>
  </si>
  <si>
    <t>Ispettore Superiore</t>
  </si>
  <si>
    <t xml:space="preserve">Sovrintendente  Capo </t>
  </si>
  <si>
    <t>Assistente  Capo</t>
  </si>
  <si>
    <t>BIENNIO ECONOMICO 2006 - 2007</t>
  </si>
  <si>
    <t>PARAMETRI</t>
  </si>
  <si>
    <t xml:space="preserve">STIPENDIO ANNUO LORDO </t>
  </si>
  <si>
    <t>INDENNITA' PENSIONABILE ANNUA LORDA</t>
  </si>
  <si>
    <t>INCREMENTO MENSILE STIPENDI</t>
  </si>
  <si>
    <t>QUALIFICHE</t>
  </si>
  <si>
    <t>INCREMENTO MENSILE INDENNITA' PENSIONABILE</t>
  </si>
  <si>
    <t>INCREMENTO MENSILE COMPLESSIVO</t>
  </si>
  <si>
    <t>DIRETTIVI</t>
  </si>
  <si>
    <t>RUOLO ISPETTORI</t>
  </si>
  <si>
    <t>RUOLO SOVRINTENDENTI</t>
  </si>
  <si>
    <t>RUOLO ASSISTENTI E AGENTI</t>
  </si>
  <si>
    <t>Commissario  Capo</t>
  </si>
  <si>
    <t>Ispettore Capo con 10 anni</t>
  </si>
  <si>
    <t>Sov. Capo con + 8 anni nella qualifica</t>
  </si>
  <si>
    <t>Isp. Sup. con + 8 anni nella qualifica</t>
  </si>
  <si>
    <t>Ass. Capo con + 8 anni nella qualifica</t>
  </si>
  <si>
    <r>
      <t xml:space="preserve">nuovo valore punto parametrale = </t>
    </r>
    <r>
      <rPr>
        <b/>
        <i/>
        <sz val="10"/>
        <rFont val="Arial"/>
        <family val="2"/>
      </rPr>
      <t xml:space="preserve">164,70 </t>
    </r>
  </si>
  <si>
    <t>Sindacato Italiano Lavoratori di Polizia per la Cgil</t>
  </si>
  <si>
    <t>ASSISTENZIALI E PREVIDENZIALI INDENNITA' PENSIONABILE</t>
  </si>
  <si>
    <t>ASSISTENZIALI  E PREVIDENZIALI STIPENDIO</t>
  </si>
  <si>
    <t>SEGRETERIA REGIONALE CALABRIA</t>
  </si>
  <si>
    <t>ALIQUOTA I.R.PE.F.</t>
  </si>
  <si>
    <t>AUMENTO NETTO</t>
  </si>
  <si>
    <t>I.R.PE.F. PAGATA</t>
  </si>
  <si>
    <t>IMPONIBILE   I.R.PE.F.</t>
  </si>
  <si>
    <t>Catanzaro, 8 agosto 2007</t>
  </si>
  <si>
    <r>
      <t>N.B. PER I DIPENDENTI CHE SONO SOGGETTI AL SISTEMA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CONTRIBUTIVO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PREGASI UTILIZZARE L'ALTRO FOGLIO DI CALCOLO</t>
    </r>
  </si>
  <si>
    <r>
      <t xml:space="preserve">N.B. PER I DIPENDENTI CHE SONO SOGGETTI AL SISTEMA </t>
    </r>
    <r>
      <rPr>
        <b/>
        <u val="single"/>
        <sz val="10"/>
        <color indexed="10"/>
        <rFont val="Arial"/>
        <family val="2"/>
      </rPr>
      <t>RETRIBUTIVO</t>
    </r>
    <r>
      <rPr>
        <b/>
        <sz val="10"/>
        <color indexed="8"/>
        <rFont val="Arial"/>
        <family val="2"/>
      </rPr>
      <t>, PREGASI UTILIZZARE L'ALTRO FOGLIO DI CALCOLO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</si>
</sst>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_ ;[Red]\-0.0\ "/>
  </numFmts>
  <fonts count="1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4" fontId="13" fillId="0" borderId="0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0</xdr:rowOff>
    </xdr:from>
    <xdr:to>
      <xdr:col>3</xdr:col>
      <xdr:colOff>581025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9525</xdr:rowOff>
    </xdr:from>
    <xdr:to>
      <xdr:col>6</xdr:col>
      <xdr:colOff>285750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0</xdr:row>
      <xdr:rowOff>361950</xdr:rowOff>
    </xdr:from>
    <xdr:to>
      <xdr:col>12</xdr:col>
      <xdr:colOff>314325</xdr:colOff>
      <xdr:row>2</xdr:row>
      <xdr:rowOff>190500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086725" y="361950"/>
          <a:ext cx="1485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INSERISCI L'ALIQUOTA DOVE CORRISPONDE LA TUA QUALIFICA CHE TI CALCOLA IL NETTO</a:t>
          </a:r>
        </a:p>
      </xdr:txBody>
    </xdr:sp>
    <xdr:clientData/>
  </xdr:twoCellAnchor>
  <xdr:twoCellAnchor>
    <xdr:from>
      <xdr:col>10</xdr:col>
      <xdr:colOff>114300</xdr:colOff>
      <xdr:row>2</xdr:row>
      <xdr:rowOff>190500</xdr:rowOff>
    </xdr:from>
    <xdr:to>
      <xdr:col>11</xdr:col>
      <xdr:colOff>171450</xdr:colOff>
      <xdr:row>5</xdr:row>
      <xdr:rowOff>95250</xdr:rowOff>
    </xdr:to>
    <xdr:sp>
      <xdr:nvSpPr>
        <xdr:cNvPr id="4" name="Line 6"/>
        <xdr:cNvSpPr>
          <a:spLocks/>
        </xdr:cNvSpPr>
      </xdr:nvSpPr>
      <xdr:spPr>
        <a:xfrm flipH="1">
          <a:off x="8610600" y="1171575"/>
          <a:ext cx="41910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0</xdr:rowOff>
    </xdr:from>
    <xdr:to>
      <xdr:col>3</xdr:col>
      <xdr:colOff>581025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9525</xdr:rowOff>
    </xdr:from>
    <xdr:to>
      <xdr:col>6</xdr:col>
      <xdr:colOff>285750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361950</xdr:rowOff>
    </xdr:from>
    <xdr:to>
      <xdr:col>12</xdr:col>
      <xdr:colOff>361950</xdr:colOff>
      <xdr:row>2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34350" y="361950"/>
          <a:ext cx="1571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INSERISCI L'ALIQUOTA DOVE CORRISPONDE LA TUA QUALIFICA CHE TI CALCOLA IL NETTO</a:t>
          </a:r>
        </a:p>
      </xdr:txBody>
    </xdr:sp>
    <xdr:clientData/>
  </xdr:twoCellAnchor>
  <xdr:twoCellAnchor>
    <xdr:from>
      <xdr:col>10</xdr:col>
      <xdr:colOff>133350</xdr:colOff>
      <xdr:row>2</xdr:row>
      <xdr:rowOff>190500</xdr:rowOff>
    </xdr:from>
    <xdr:to>
      <xdr:col>11</xdr:col>
      <xdr:colOff>104775</xdr:colOff>
      <xdr:row>5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8629650" y="1171575"/>
          <a:ext cx="41910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41"/>
  <sheetViews>
    <sheetView workbookViewId="0" topLeftCell="G1">
      <selection activeCell="K27" sqref="K27"/>
    </sheetView>
  </sheetViews>
  <sheetFormatPr defaultColWidth="9.140625" defaultRowHeight="12.75"/>
  <cols>
    <col min="1" max="1" width="30.421875" style="11" customWidth="1"/>
    <col min="2" max="2" width="9.7109375" style="11" customWidth="1"/>
    <col min="3" max="3" width="16.421875" style="11" hidden="1" customWidth="1"/>
    <col min="4" max="4" width="15.140625" style="11" hidden="1" customWidth="1"/>
    <col min="5" max="5" width="16.140625" style="11" customWidth="1"/>
    <col min="6" max="6" width="17.57421875" style="11" customWidth="1"/>
    <col min="7" max="7" width="22.421875" style="11" customWidth="1"/>
    <col min="8" max="8" width="9.28125" style="11" customWidth="1"/>
    <col min="9" max="9" width="10.7109375" style="11" customWidth="1"/>
    <col min="10" max="10" width="11.140625" style="11" bestFit="1" customWidth="1"/>
    <col min="11" max="11" width="5.421875" style="11" bestFit="1" customWidth="1"/>
    <col min="12" max="12" width="6.00390625" style="11" bestFit="1" customWidth="1"/>
    <col min="13" max="13" width="6.57421875" style="17" bestFit="1" customWidth="1"/>
    <col min="14" max="16384" width="9.140625" style="11" customWidth="1"/>
  </cols>
  <sheetData>
    <row r="1" spans="1:13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9.5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.75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9" ht="5.25" customHeight="1">
      <c r="A5" s="15"/>
      <c r="B5" s="16"/>
      <c r="C5" s="16"/>
      <c r="D5" s="16"/>
      <c r="E5" s="16"/>
      <c r="F5" s="16"/>
      <c r="G5" s="16"/>
      <c r="H5" s="15"/>
      <c r="I5" s="15"/>
    </row>
    <row r="6" spans="1:13" ht="80.25" customHeight="1">
      <c r="A6" s="7" t="s">
        <v>20</v>
      </c>
      <c r="B6" s="8" t="s">
        <v>16</v>
      </c>
      <c r="C6" s="5" t="s">
        <v>17</v>
      </c>
      <c r="D6" s="5" t="s">
        <v>18</v>
      </c>
      <c r="E6" s="5" t="s">
        <v>19</v>
      </c>
      <c r="F6" s="5" t="s">
        <v>21</v>
      </c>
      <c r="G6" s="5" t="s">
        <v>22</v>
      </c>
      <c r="H6" s="5" t="s">
        <v>35</v>
      </c>
      <c r="I6" s="5" t="s">
        <v>34</v>
      </c>
      <c r="J6" s="5" t="s">
        <v>40</v>
      </c>
      <c r="K6" s="5" t="s">
        <v>37</v>
      </c>
      <c r="L6" s="5" t="s">
        <v>39</v>
      </c>
      <c r="M6" s="6" t="s">
        <v>38</v>
      </c>
    </row>
    <row r="7" spans="1:13" ht="12" customHeight="1">
      <c r="A7" s="38" t="s">
        <v>23</v>
      </c>
      <c r="B7" s="39"/>
      <c r="C7" s="39"/>
      <c r="D7" s="39"/>
      <c r="E7" s="39"/>
      <c r="F7" s="39"/>
      <c r="G7" s="39"/>
      <c r="H7" s="15"/>
      <c r="I7" s="15"/>
      <c r="J7" s="15"/>
      <c r="K7" s="15"/>
      <c r="L7" s="15"/>
      <c r="M7" s="40"/>
    </row>
    <row r="8" spans="1:13" ht="15.75" customHeight="1">
      <c r="A8" s="19" t="s">
        <v>9</v>
      </c>
      <c r="B8" s="20">
        <v>150</v>
      </c>
      <c r="C8" s="21">
        <f>B8*164.7</f>
        <v>24705</v>
      </c>
      <c r="D8" s="21">
        <v>9752.4</v>
      </c>
      <c r="E8" s="22">
        <f>C8/12-(B8*154.5)/12</f>
        <v>127.5</v>
      </c>
      <c r="F8" s="22">
        <f>D8/12*1.6%</f>
        <v>13.0032</v>
      </c>
      <c r="G8" s="22">
        <f>E8+F8</f>
        <v>140.5032</v>
      </c>
      <c r="H8" s="23">
        <f>ROUND((E8/100*11.15)+(E8/100*15/100*8.8),2)</f>
        <v>15.9</v>
      </c>
      <c r="I8" s="23">
        <f>ROUND(F8/100*9.15,2)</f>
        <v>1.19</v>
      </c>
      <c r="J8" s="24">
        <f>G8-H8-I8</f>
        <v>123.41319999999999</v>
      </c>
      <c r="K8" s="25"/>
      <c r="L8" s="18">
        <f>ROUND(J8*K8,2)</f>
        <v>0</v>
      </c>
      <c r="M8" s="26">
        <f>J8-L8</f>
        <v>123.41319999999999</v>
      </c>
    </row>
    <row r="9" spans="1:13" ht="15" customHeight="1">
      <c r="A9" s="19" t="s">
        <v>27</v>
      </c>
      <c r="B9" s="20">
        <v>144.5</v>
      </c>
      <c r="C9" s="21">
        <f>B9*164.7</f>
        <v>23799.149999999998</v>
      </c>
      <c r="D9" s="21">
        <v>9571.2</v>
      </c>
      <c r="E9" s="22">
        <f>C9/12-(B9*154.5)/12</f>
        <v>122.82499999999982</v>
      </c>
      <c r="F9" s="22">
        <v>12.7</v>
      </c>
      <c r="G9" s="22">
        <f aca="true" t="shared" si="0" ref="G9:G30">E9+F9</f>
        <v>135.5249999999998</v>
      </c>
      <c r="H9" s="23">
        <f aca="true" t="shared" si="1" ref="H9:H30">ROUND((E9/100*11.15)+(E9/100*15/100*8.8),2)</f>
        <v>15.32</v>
      </c>
      <c r="I9" s="23">
        <f aca="true" t="shared" si="2" ref="I9:I30">ROUND(F9/100*9.15,2)</f>
        <v>1.16</v>
      </c>
      <c r="J9" s="24">
        <f aca="true" t="shared" si="3" ref="J9:J30">G9-H9-I9</f>
        <v>119.04499999999982</v>
      </c>
      <c r="K9" s="25"/>
      <c r="L9" s="18">
        <f aca="true" t="shared" si="4" ref="L9:L30">ROUND(J9*K9,2)</f>
        <v>0</v>
      </c>
      <c r="M9" s="26">
        <f aca="true" t="shared" si="5" ref="M9:M30">J9-L9</f>
        <v>119.04499999999982</v>
      </c>
    </row>
    <row r="10" spans="1:13" ht="15" customHeight="1">
      <c r="A10" s="19" t="s">
        <v>0</v>
      </c>
      <c r="B10" s="20">
        <v>139</v>
      </c>
      <c r="C10" s="21">
        <f>B10*164.7</f>
        <v>22893.3</v>
      </c>
      <c r="D10" s="21">
        <v>9483.6</v>
      </c>
      <c r="E10" s="22">
        <f>C10/12-(B10*154.5)/12</f>
        <v>118.14999999999986</v>
      </c>
      <c r="F10" s="22">
        <v>12.6</v>
      </c>
      <c r="G10" s="22">
        <f t="shared" si="0"/>
        <v>130.74999999999986</v>
      </c>
      <c r="H10" s="23">
        <f t="shared" si="1"/>
        <v>14.73</v>
      </c>
      <c r="I10" s="23">
        <f t="shared" si="2"/>
        <v>1.15</v>
      </c>
      <c r="J10" s="24">
        <f t="shared" si="3"/>
        <v>114.86999999999985</v>
      </c>
      <c r="K10" s="25"/>
      <c r="L10" s="18">
        <f t="shared" si="4"/>
        <v>0</v>
      </c>
      <c r="M10" s="26">
        <f t="shared" si="5"/>
        <v>114.86999999999985</v>
      </c>
    </row>
    <row r="11" spans="1:13" ht="15" customHeight="1">
      <c r="A11" s="19" t="s">
        <v>1</v>
      </c>
      <c r="B11" s="20">
        <v>133.25</v>
      </c>
      <c r="C11" s="21">
        <f aca="true" t="shared" si="6" ref="C11:C30">B11*164.7</f>
        <v>21946.274999999998</v>
      </c>
      <c r="D11" s="21">
        <v>9099.6</v>
      </c>
      <c r="E11" s="22">
        <f>C11/12-(B11*154.5)/12</f>
        <v>113.26249999999982</v>
      </c>
      <c r="F11" s="22">
        <v>12.1</v>
      </c>
      <c r="G11" s="22">
        <f t="shared" si="0"/>
        <v>125.36249999999981</v>
      </c>
      <c r="H11" s="23">
        <f t="shared" si="1"/>
        <v>14.12</v>
      </c>
      <c r="I11" s="23">
        <f t="shared" si="2"/>
        <v>1.11</v>
      </c>
      <c r="J11" s="24">
        <f t="shared" si="3"/>
        <v>110.13249999999981</v>
      </c>
      <c r="K11" s="25"/>
      <c r="L11" s="18">
        <f t="shared" si="4"/>
        <v>0</v>
      </c>
      <c r="M11" s="26">
        <f t="shared" si="5"/>
        <v>110.13249999999981</v>
      </c>
    </row>
    <row r="12" spans="1:13" ht="12.75" customHeight="1">
      <c r="A12" s="38" t="s">
        <v>24</v>
      </c>
      <c r="B12" s="41"/>
      <c r="C12" s="42"/>
      <c r="D12" s="42"/>
      <c r="E12" s="43"/>
      <c r="F12" s="43"/>
      <c r="G12" s="43"/>
      <c r="H12" s="44"/>
      <c r="I12" s="44"/>
      <c r="J12" s="45"/>
      <c r="K12" s="46"/>
      <c r="L12" s="15"/>
      <c r="M12" s="47"/>
    </row>
    <row r="13" spans="1:13" ht="15" customHeight="1">
      <c r="A13" s="19" t="s">
        <v>10</v>
      </c>
      <c r="B13" s="20">
        <v>139</v>
      </c>
      <c r="C13" s="21">
        <f t="shared" si="6"/>
        <v>22893.3</v>
      </c>
      <c r="D13" s="21">
        <v>9265.2</v>
      </c>
      <c r="E13" s="22">
        <f aca="true" t="shared" si="7" ref="E13:E19">C13/12-(B13*154.5)/12</f>
        <v>118.14999999999986</v>
      </c>
      <c r="F13" s="22">
        <v>12.3</v>
      </c>
      <c r="G13" s="22">
        <f t="shared" si="0"/>
        <v>130.44999999999987</v>
      </c>
      <c r="H13" s="23">
        <f t="shared" si="1"/>
        <v>14.73</v>
      </c>
      <c r="I13" s="23">
        <f t="shared" si="2"/>
        <v>1.13</v>
      </c>
      <c r="J13" s="24">
        <f t="shared" si="3"/>
        <v>114.58999999999988</v>
      </c>
      <c r="K13" s="25"/>
      <c r="L13" s="18">
        <f t="shared" si="4"/>
        <v>0</v>
      </c>
      <c r="M13" s="26">
        <f t="shared" si="5"/>
        <v>114.58999999999988</v>
      </c>
    </row>
    <row r="14" spans="1:13" ht="15" customHeight="1">
      <c r="A14" s="19" t="s">
        <v>30</v>
      </c>
      <c r="B14" s="20">
        <v>135.5</v>
      </c>
      <c r="C14" s="21">
        <f t="shared" si="6"/>
        <v>22316.85</v>
      </c>
      <c r="D14" s="21">
        <v>9265.2</v>
      </c>
      <c r="E14" s="22">
        <f t="shared" si="7"/>
        <v>115.17499999999995</v>
      </c>
      <c r="F14" s="22">
        <v>12.3</v>
      </c>
      <c r="G14" s="22">
        <f t="shared" si="0"/>
        <v>127.47499999999995</v>
      </c>
      <c r="H14" s="23">
        <f t="shared" si="1"/>
        <v>14.36</v>
      </c>
      <c r="I14" s="23">
        <f t="shared" si="2"/>
        <v>1.13</v>
      </c>
      <c r="J14" s="24">
        <f t="shared" si="3"/>
        <v>111.98499999999996</v>
      </c>
      <c r="K14" s="25"/>
      <c r="L14" s="18">
        <f t="shared" si="4"/>
        <v>0</v>
      </c>
      <c r="M14" s="26">
        <f t="shared" si="5"/>
        <v>111.98499999999996</v>
      </c>
    </row>
    <row r="15" spans="1:13" ht="15" customHeight="1">
      <c r="A15" s="19" t="s">
        <v>12</v>
      </c>
      <c r="B15" s="20">
        <v>133</v>
      </c>
      <c r="C15" s="21">
        <f t="shared" si="6"/>
        <v>21905.1</v>
      </c>
      <c r="D15" s="21">
        <v>9265.2</v>
      </c>
      <c r="E15" s="22">
        <f t="shared" si="7"/>
        <v>113.04999999999995</v>
      </c>
      <c r="F15" s="22">
        <v>12.3</v>
      </c>
      <c r="G15" s="22">
        <f t="shared" si="0"/>
        <v>125.34999999999995</v>
      </c>
      <c r="H15" s="23">
        <f t="shared" si="1"/>
        <v>14.1</v>
      </c>
      <c r="I15" s="23">
        <f t="shared" si="2"/>
        <v>1.13</v>
      </c>
      <c r="J15" s="24">
        <f t="shared" si="3"/>
        <v>110.11999999999996</v>
      </c>
      <c r="K15" s="25"/>
      <c r="L15" s="18">
        <f t="shared" si="4"/>
        <v>0</v>
      </c>
      <c r="M15" s="26">
        <f t="shared" si="5"/>
        <v>110.11999999999996</v>
      </c>
    </row>
    <row r="16" spans="1:13" ht="15" customHeight="1">
      <c r="A16" s="19" t="s">
        <v>28</v>
      </c>
      <c r="B16" s="20">
        <v>133</v>
      </c>
      <c r="C16" s="21">
        <f t="shared" si="6"/>
        <v>21905.1</v>
      </c>
      <c r="D16" s="21">
        <v>9265.2</v>
      </c>
      <c r="E16" s="22">
        <f t="shared" si="7"/>
        <v>113.04999999999995</v>
      </c>
      <c r="F16" s="22">
        <v>12.3</v>
      </c>
      <c r="G16" s="22">
        <f t="shared" si="0"/>
        <v>125.34999999999995</v>
      </c>
      <c r="H16" s="23">
        <f t="shared" si="1"/>
        <v>14.1</v>
      </c>
      <c r="I16" s="23">
        <f t="shared" si="2"/>
        <v>1.13</v>
      </c>
      <c r="J16" s="24">
        <f t="shared" si="3"/>
        <v>110.11999999999996</v>
      </c>
      <c r="K16" s="25"/>
      <c r="L16" s="18">
        <f t="shared" si="4"/>
        <v>0</v>
      </c>
      <c r="M16" s="26">
        <f t="shared" si="5"/>
        <v>110.11999999999996</v>
      </c>
    </row>
    <row r="17" spans="1:13" ht="15" customHeight="1">
      <c r="A17" s="19" t="s">
        <v>11</v>
      </c>
      <c r="B17" s="20">
        <v>128</v>
      </c>
      <c r="C17" s="21">
        <f t="shared" si="6"/>
        <v>21081.6</v>
      </c>
      <c r="D17" s="21">
        <v>8847.6</v>
      </c>
      <c r="E17" s="22">
        <f t="shared" si="7"/>
        <v>108.79999999999995</v>
      </c>
      <c r="F17" s="22">
        <f>D17/12*1.6%</f>
        <v>11.796800000000001</v>
      </c>
      <c r="G17" s="22">
        <f t="shared" si="0"/>
        <v>120.59679999999996</v>
      </c>
      <c r="H17" s="23">
        <f t="shared" si="1"/>
        <v>13.57</v>
      </c>
      <c r="I17" s="23">
        <f t="shared" si="2"/>
        <v>1.08</v>
      </c>
      <c r="J17" s="24">
        <f t="shared" si="3"/>
        <v>105.94679999999995</v>
      </c>
      <c r="K17" s="25"/>
      <c r="L17" s="18">
        <f t="shared" si="4"/>
        <v>0</v>
      </c>
      <c r="M17" s="26">
        <f t="shared" si="5"/>
        <v>105.94679999999995</v>
      </c>
    </row>
    <row r="18" spans="1:13" ht="15" customHeight="1">
      <c r="A18" s="19" t="s">
        <v>2</v>
      </c>
      <c r="B18" s="20">
        <v>124</v>
      </c>
      <c r="C18" s="21">
        <f t="shared" si="6"/>
        <v>20422.8</v>
      </c>
      <c r="D18" s="21">
        <v>8572.8</v>
      </c>
      <c r="E18" s="22">
        <f t="shared" si="7"/>
        <v>105.39999999999986</v>
      </c>
      <c r="F18" s="22">
        <v>11.4</v>
      </c>
      <c r="G18" s="22">
        <f t="shared" si="0"/>
        <v>116.79999999999987</v>
      </c>
      <c r="H18" s="23">
        <f t="shared" si="1"/>
        <v>13.14</v>
      </c>
      <c r="I18" s="23">
        <f t="shared" si="2"/>
        <v>1.04</v>
      </c>
      <c r="J18" s="24">
        <f t="shared" si="3"/>
        <v>102.61999999999986</v>
      </c>
      <c r="K18" s="25"/>
      <c r="L18" s="18">
        <f t="shared" si="4"/>
        <v>0</v>
      </c>
      <c r="M18" s="26">
        <f t="shared" si="5"/>
        <v>102.61999999999986</v>
      </c>
    </row>
    <row r="19" spans="1:13" ht="15" customHeight="1">
      <c r="A19" s="19" t="s">
        <v>3</v>
      </c>
      <c r="B19" s="20">
        <v>120.75</v>
      </c>
      <c r="C19" s="21">
        <f t="shared" si="6"/>
        <v>19887.524999999998</v>
      </c>
      <c r="D19" s="21">
        <v>8304</v>
      </c>
      <c r="E19" s="22">
        <f t="shared" si="7"/>
        <v>102.63749999999982</v>
      </c>
      <c r="F19" s="22">
        <v>11</v>
      </c>
      <c r="G19" s="22">
        <f t="shared" si="0"/>
        <v>113.63749999999982</v>
      </c>
      <c r="H19" s="23">
        <f t="shared" si="1"/>
        <v>12.8</v>
      </c>
      <c r="I19" s="23">
        <f t="shared" si="2"/>
        <v>1.01</v>
      </c>
      <c r="J19" s="24">
        <f t="shared" si="3"/>
        <v>99.82749999999982</v>
      </c>
      <c r="K19" s="25"/>
      <c r="L19" s="18">
        <f t="shared" si="4"/>
        <v>0</v>
      </c>
      <c r="M19" s="26">
        <f t="shared" si="5"/>
        <v>99.82749999999982</v>
      </c>
    </row>
    <row r="20" spans="1:13" ht="12.75" customHeight="1">
      <c r="A20" s="38" t="s">
        <v>25</v>
      </c>
      <c r="B20" s="41"/>
      <c r="C20" s="42"/>
      <c r="D20" s="42"/>
      <c r="E20" s="43"/>
      <c r="F20" s="43"/>
      <c r="G20" s="43"/>
      <c r="H20" s="44"/>
      <c r="I20" s="44"/>
      <c r="J20" s="45"/>
      <c r="K20" s="46"/>
      <c r="L20" s="15"/>
      <c r="M20" s="47"/>
    </row>
    <row r="21" spans="1:13" ht="15" customHeight="1">
      <c r="A21" s="19" t="s">
        <v>29</v>
      </c>
      <c r="B21" s="20">
        <v>122.5</v>
      </c>
      <c r="C21" s="21">
        <f t="shared" si="6"/>
        <v>20175.75</v>
      </c>
      <c r="D21" s="21">
        <v>8533.2</v>
      </c>
      <c r="E21" s="22">
        <f>C21/12-(B21*154.5)/12</f>
        <v>104.125</v>
      </c>
      <c r="F21" s="22">
        <v>11.3</v>
      </c>
      <c r="G21" s="22">
        <f t="shared" si="0"/>
        <v>115.425</v>
      </c>
      <c r="H21" s="23">
        <f t="shared" si="1"/>
        <v>12.98</v>
      </c>
      <c r="I21" s="23">
        <f t="shared" si="2"/>
        <v>1.03</v>
      </c>
      <c r="J21" s="24">
        <f t="shared" si="3"/>
        <v>101.41499999999999</v>
      </c>
      <c r="K21" s="25"/>
      <c r="L21" s="18">
        <f t="shared" si="4"/>
        <v>0</v>
      </c>
      <c r="M21" s="26">
        <f t="shared" si="5"/>
        <v>101.41499999999999</v>
      </c>
    </row>
    <row r="22" spans="1:13" ht="15" customHeight="1">
      <c r="A22" s="19" t="s">
        <v>13</v>
      </c>
      <c r="B22" s="20">
        <v>120.25</v>
      </c>
      <c r="C22" s="21">
        <f t="shared" si="6"/>
        <v>19805.175</v>
      </c>
      <c r="D22" s="21">
        <v>8533.2</v>
      </c>
      <c r="E22" s="22">
        <f>C22/12-(B22*154.5)/12</f>
        <v>102.21249999999986</v>
      </c>
      <c r="F22" s="22">
        <v>11.3</v>
      </c>
      <c r="G22" s="22">
        <f t="shared" si="0"/>
        <v>113.51249999999986</v>
      </c>
      <c r="H22" s="23">
        <f t="shared" si="1"/>
        <v>12.75</v>
      </c>
      <c r="I22" s="23">
        <f t="shared" si="2"/>
        <v>1.03</v>
      </c>
      <c r="J22" s="24">
        <f t="shared" si="3"/>
        <v>99.73249999999986</v>
      </c>
      <c r="K22" s="25"/>
      <c r="L22" s="18">
        <f t="shared" si="4"/>
        <v>0</v>
      </c>
      <c r="M22" s="26">
        <f t="shared" si="5"/>
        <v>99.73249999999986</v>
      </c>
    </row>
    <row r="23" spans="1:13" ht="15" customHeight="1">
      <c r="A23" s="19" t="s">
        <v>4</v>
      </c>
      <c r="B23" s="20">
        <v>116.25</v>
      </c>
      <c r="C23" s="21">
        <f t="shared" si="6"/>
        <v>19146.375</v>
      </c>
      <c r="D23" s="21">
        <v>8030.4</v>
      </c>
      <c r="E23" s="22">
        <f>C23/12-(B23*154.5)/12</f>
        <v>98.8125</v>
      </c>
      <c r="F23" s="22">
        <v>10.7</v>
      </c>
      <c r="G23" s="22">
        <f t="shared" si="0"/>
        <v>109.5125</v>
      </c>
      <c r="H23" s="23">
        <f t="shared" si="1"/>
        <v>12.32</v>
      </c>
      <c r="I23" s="23">
        <f t="shared" si="2"/>
        <v>0.98</v>
      </c>
      <c r="J23" s="24">
        <f t="shared" si="3"/>
        <v>96.21249999999999</v>
      </c>
      <c r="K23" s="25"/>
      <c r="L23" s="18">
        <f t="shared" si="4"/>
        <v>0</v>
      </c>
      <c r="M23" s="26">
        <f t="shared" si="5"/>
        <v>96.21249999999999</v>
      </c>
    </row>
    <row r="24" spans="1:13" ht="15" customHeight="1">
      <c r="A24" s="19" t="s">
        <v>5</v>
      </c>
      <c r="B24" s="20">
        <v>112.25</v>
      </c>
      <c r="C24" s="21">
        <f t="shared" si="6"/>
        <v>18487.574999999997</v>
      </c>
      <c r="D24" s="21">
        <v>7990.8</v>
      </c>
      <c r="E24" s="22">
        <f>C24/12-(B24*154.5)/12</f>
        <v>95.41249999999968</v>
      </c>
      <c r="F24" s="22">
        <v>10.6</v>
      </c>
      <c r="G24" s="22">
        <f t="shared" si="0"/>
        <v>106.01249999999968</v>
      </c>
      <c r="H24" s="23">
        <f t="shared" si="1"/>
        <v>11.9</v>
      </c>
      <c r="I24" s="23">
        <f t="shared" si="2"/>
        <v>0.97</v>
      </c>
      <c r="J24" s="24">
        <f t="shared" si="3"/>
        <v>93.14249999999967</v>
      </c>
      <c r="K24" s="25"/>
      <c r="L24" s="18">
        <f t="shared" si="4"/>
        <v>0</v>
      </c>
      <c r="M24" s="26">
        <f t="shared" si="5"/>
        <v>93.14249999999967</v>
      </c>
    </row>
    <row r="25" spans="1:13" ht="12.75" customHeight="1">
      <c r="A25" s="38" t="s">
        <v>26</v>
      </c>
      <c r="B25" s="41"/>
      <c r="C25" s="42"/>
      <c r="D25" s="42"/>
      <c r="E25" s="43"/>
      <c r="F25" s="43"/>
      <c r="G25" s="43"/>
      <c r="H25" s="44"/>
      <c r="I25" s="44"/>
      <c r="J25" s="45"/>
      <c r="K25" s="46"/>
      <c r="L25" s="15"/>
      <c r="M25" s="47"/>
    </row>
    <row r="26" spans="1:13" ht="15" customHeight="1">
      <c r="A26" s="19" t="s">
        <v>31</v>
      </c>
      <c r="B26" s="20">
        <v>113.5</v>
      </c>
      <c r="C26" s="21">
        <f t="shared" si="6"/>
        <v>18693.449999999997</v>
      </c>
      <c r="D26" s="21">
        <v>7186.8</v>
      </c>
      <c r="E26" s="22">
        <f>C26/12-(B26*154.5)/12</f>
        <v>96.47499999999968</v>
      </c>
      <c r="F26" s="22">
        <v>9.5</v>
      </c>
      <c r="G26" s="22">
        <f t="shared" si="0"/>
        <v>105.97499999999968</v>
      </c>
      <c r="H26" s="23">
        <f t="shared" si="1"/>
        <v>12.03</v>
      </c>
      <c r="I26" s="23">
        <f t="shared" si="2"/>
        <v>0.87</v>
      </c>
      <c r="J26" s="24">
        <f t="shared" si="3"/>
        <v>93.07499999999968</v>
      </c>
      <c r="K26" s="25"/>
      <c r="L26" s="18">
        <f t="shared" si="4"/>
        <v>0</v>
      </c>
      <c r="M26" s="26">
        <f t="shared" si="5"/>
        <v>93.07499999999968</v>
      </c>
    </row>
    <row r="27" spans="1:13" ht="15" customHeight="1">
      <c r="A27" s="19" t="s">
        <v>14</v>
      </c>
      <c r="B27" s="20">
        <v>111.5</v>
      </c>
      <c r="C27" s="21">
        <f t="shared" si="6"/>
        <v>18364.05</v>
      </c>
      <c r="D27" s="21">
        <v>7186.8</v>
      </c>
      <c r="E27" s="22">
        <f>C27/12-(B27*154.5)/12</f>
        <v>94.77499999999986</v>
      </c>
      <c r="F27" s="22">
        <v>9.5</v>
      </c>
      <c r="G27" s="22">
        <f t="shared" si="0"/>
        <v>104.27499999999986</v>
      </c>
      <c r="H27" s="23">
        <f t="shared" si="1"/>
        <v>11.82</v>
      </c>
      <c r="I27" s="23">
        <f t="shared" si="2"/>
        <v>0.87</v>
      </c>
      <c r="J27" s="24">
        <f t="shared" si="3"/>
        <v>91.58499999999987</v>
      </c>
      <c r="K27" s="25"/>
      <c r="L27" s="18">
        <f t="shared" si="4"/>
        <v>0</v>
      </c>
      <c r="M27" s="26">
        <f t="shared" si="5"/>
        <v>91.58499999999987</v>
      </c>
    </row>
    <row r="28" spans="1:13" ht="15" customHeight="1">
      <c r="A28" s="19" t="s">
        <v>6</v>
      </c>
      <c r="B28" s="20">
        <v>108</v>
      </c>
      <c r="C28" s="21">
        <f t="shared" si="6"/>
        <v>17787.6</v>
      </c>
      <c r="D28" s="21">
        <v>6543.6</v>
      </c>
      <c r="E28" s="22">
        <f>C28/12-(B28*154.5)/12</f>
        <v>91.79999999999995</v>
      </c>
      <c r="F28" s="22">
        <v>8.7</v>
      </c>
      <c r="G28" s="22">
        <f t="shared" si="0"/>
        <v>100.49999999999996</v>
      </c>
      <c r="H28" s="23">
        <f t="shared" si="1"/>
        <v>11.45</v>
      </c>
      <c r="I28" s="23">
        <f t="shared" si="2"/>
        <v>0.8</v>
      </c>
      <c r="J28" s="24">
        <f t="shared" si="3"/>
        <v>88.24999999999996</v>
      </c>
      <c r="K28" s="25"/>
      <c r="L28" s="18">
        <f t="shared" si="4"/>
        <v>0</v>
      </c>
      <c r="M28" s="26">
        <f t="shared" si="5"/>
        <v>88.24999999999996</v>
      </c>
    </row>
    <row r="29" spans="1:13" ht="15" customHeight="1">
      <c r="A29" s="19" t="s">
        <v>7</v>
      </c>
      <c r="B29" s="20">
        <v>104.5</v>
      </c>
      <c r="C29" s="21">
        <f t="shared" si="6"/>
        <v>17211.149999999998</v>
      </c>
      <c r="D29" s="21">
        <v>6003.6</v>
      </c>
      <c r="E29" s="22">
        <f>C29/12-(B29*154.5)/12</f>
        <v>88.82499999999982</v>
      </c>
      <c r="F29" s="22">
        <f>D29/12*1.6%</f>
        <v>8.0048</v>
      </c>
      <c r="G29" s="22">
        <f t="shared" si="0"/>
        <v>96.82979999999982</v>
      </c>
      <c r="H29" s="23">
        <f t="shared" si="1"/>
        <v>11.08</v>
      </c>
      <c r="I29" s="23">
        <f t="shared" si="2"/>
        <v>0.73</v>
      </c>
      <c r="J29" s="24">
        <f t="shared" si="3"/>
        <v>85.01979999999982</v>
      </c>
      <c r="K29" s="25"/>
      <c r="L29" s="18">
        <f t="shared" si="4"/>
        <v>0</v>
      </c>
      <c r="M29" s="26">
        <f t="shared" si="5"/>
        <v>85.01979999999982</v>
      </c>
    </row>
    <row r="30" spans="1:13" ht="15" customHeight="1">
      <c r="A30" s="19" t="s">
        <v>8</v>
      </c>
      <c r="B30" s="20">
        <v>101.25</v>
      </c>
      <c r="C30" s="21">
        <f t="shared" si="6"/>
        <v>16675.875</v>
      </c>
      <c r="D30" s="21">
        <v>5614.8</v>
      </c>
      <c r="E30" s="22">
        <f>C30/12-(B30*154.5)/12</f>
        <v>86.0625</v>
      </c>
      <c r="F30" s="22">
        <v>12.9</v>
      </c>
      <c r="G30" s="22">
        <f t="shared" si="0"/>
        <v>98.9625</v>
      </c>
      <c r="H30" s="23">
        <f t="shared" si="1"/>
        <v>10.73</v>
      </c>
      <c r="I30" s="23">
        <f t="shared" si="2"/>
        <v>1.18</v>
      </c>
      <c r="J30" s="24">
        <f t="shared" si="3"/>
        <v>87.0525</v>
      </c>
      <c r="K30" s="25"/>
      <c r="L30" s="18">
        <f t="shared" si="4"/>
        <v>0</v>
      </c>
      <c r="M30" s="26">
        <f t="shared" si="5"/>
        <v>87.0525</v>
      </c>
    </row>
    <row r="31" spans="1:13" ht="15" customHeight="1">
      <c r="A31" s="27" t="s">
        <v>32</v>
      </c>
      <c r="B31" s="28"/>
      <c r="C31" s="28"/>
      <c r="D31" s="28"/>
      <c r="E31" s="28"/>
      <c r="F31" s="29"/>
      <c r="J31" s="9" t="s">
        <v>41</v>
      </c>
      <c r="K31" s="9"/>
      <c r="L31" s="9"/>
      <c r="M31" s="9"/>
    </row>
    <row r="32" spans="1:13" ht="15" customHeight="1">
      <c r="A32" s="36" t="s">
        <v>43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7" ht="15" customHeight="1">
      <c r="B33" s="29"/>
      <c r="C33" s="29"/>
      <c r="D33" s="29"/>
      <c r="E33" s="29"/>
      <c r="F33" s="29"/>
      <c r="G33" s="29"/>
    </row>
    <row r="34" spans="2:12" ht="15" customHeight="1">
      <c r="B34" s="4"/>
      <c r="C34" s="34"/>
      <c r="D34" s="34"/>
      <c r="E34" s="34"/>
      <c r="F34" s="34"/>
      <c r="G34" s="34"/>
      <c r="H34" s="35"/>
      <c r="I34" s="35"/>
      <c r="J34" s="35"/>
      <c r="K34" s="35"/>
      <c r="L34" s="35"/>
    </row>
    <row r="35" spans="2:12" ht="12.75">
      <c r="B35" s="35"/>
      <c r="C35" s="4"/>
      <c r="D35" s="4"/>
      <c r="E35" s="35"/>
      <c r="F35" s="35"/>
      <c r="G35" s="35"/>
      <c r="H35" s="35"/>
      <c r="I35" s="35"/>
      <c r="J35" s="35"/>
      <c r="K35" s="35"/>
      <c r="L35" s="35"/>
    </row>
    <row r="36" spans="2:4" ht="12.75">
      <c r="B36" s="2"/>
      <c r="C36" s="2"/>
      <c r="D36" s="2"/>
    </row>
    <row r="37" spans="2:4" ht="12.75">
      <c r="B37" s="3"/>
      <c r="C37" s="15"/>
      <c r="D37" s="15"/>
    </row>
    <row r="38" spans="1:4" ht="15">
      <c r="A38" s="2"/>
      <c r="B38" s="33"/>
      <c r="C38" s="33"/>
      <c r="D38" s="33"/>
    </row>
    <row r="39" spans="1:4" ht="12.75">
      <c r="A39" s="2"/>
      <c r="B39" s="15"/>
      <c r="C39" s="15"/>
      <c r="D39" s="15"/>
    </row>
    <row r="41" ht="12.75">
      <c r="A41" s="1"/>
    </row>
  </sheetData>
  <sheetProtection password="8ADB" sheet="1" objects="1" scenarios="1"/>
  <protectedRanges>
    <protectedRange sqref="K8:K11 K13:K19 K21:K24 K26:K30" name="Intervallo1"/>
  </protectedRanges>
  <mergeCells count="6">
    <mergeCell ref="J31:M31"/>
    <mergeCell ref="A32:M32"/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41"/>
  <sheetViews>
    <sheetView tabSelected="1" workbookViewId="0" topLeftCell="E7">
      <selection activeCell="K9" sqref="K9"/>
    </sheetView>
  </sheetViews>
  <sheetFormatPr defaultColWidth="9.140625" defaultRowHeight="12.75"/>
  <cols>
    <col min="1" max="1" width="30.421875" style="11" customWidth="1"/>
    <col min="2" max="2" width="9.7109375" style="11" customWidth="1"/>
    <col min="3" max="3" width="16.421875" style="11" hidden="1" customWidth="1"/>
    <col min="4" max="4" width="15.140625" style="11" hidden="1" customWidth="1"/>
    <col min="5" max="5" width="16.140625" style="11" customWidth="1"/>
    <col min="6" max="6" width="17.57421875" style="11" customWidth="1"/>
    <col min="7" max="7" width="22.421875" style="11" customWidth="1"/>
    <col min="8" max="8" width="9.28125" style="11" customWidth="1"/>
    <col min="9" max="9" width="10.7109375" style="11" customWidth="1"/>
    <col min="10" max="10" width="11.140625" style="11" bestFit="1" customWidth="1"/>
    <col min="11" max="11" width="6.7109375" style="11" bestFit="1" customWidth="1"/>
    <col min="12" max="12" width="6.00390625" style="11" bestFit="1" customWidth="1"/>
    <col min="13" max="13" width="6.57421875" style="17" bestFit="1" customWidth="1"/>
    <col min="14" max="16384" width="9.140625" style="11" customWidth="1"/>
  </cols>
  <sheetData>
    <row r="1" spans="1:13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9.5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.7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9" ht="5.25" customHeight="1">
      <c r="A5" s="15"/>
      <c r="B5" s="16"/>
      <c r="C5" s="16"/>
      <c r="D5" s="16"/>
      <c r="E5" s="16"/>
      <c r="F5" s="16"/>
      <c r="G5" s="16"/>
      <c r="H5" s="15"/>
      <c r="I5" s="15"/>
    </row>
    <row r="6" spans="1:13" ht="80.25" customHeight="1">
      <c r="A6" s="7" t="s">
        <v>20</v>
      </c>
      <c r="B6" s="8" t="s">
        <v>16</v>
      </c>
      <c r="C6" s="5" t="s">
        <v>17</v>
      </c>
      <c r="D6" s="5" t="s">
        <v>18</v>
      </c>
      <c r="E6" s="5" t="s">
        <v>19</v>
      </c>
      <c r="F6" s="5" t="s">
        <v>21</v>
      </c>
      <c r="G6" s="5" t="s">
        <v>22</v>
      </c>
      <c r="H6" s="5" t="s">
        <v>35</v>
      </c>
      <c r="I6" s="5" t="s">
        <v>34</v>
      </c>
      <c r="J6" s="5" t="s">
        <v>40</v>
      </c>
      <c r="K6" s="5" t="s">
        <v>37</v>
      </c>
      <c r="L6" s="5" t="s">
        <v>39</v>
      </c>
      <c r="M6" s="6" t="s">
        <v>38</v>
      </c>
    </row>
    <row r="7" spans="1:13" ht="12" customHeight="1">
      <c r="A7" s="38" t="s">
        <v>23</v>
      </c>
      <c r="B7" s="39"/>
      <c r="C7" s="39"/>
      <c r="D7" s="39"/>
      <c r="E7" s="39"/>
      <c r="F7" s="39"/>
      <c r="G7" s="39"/>
      <c r="H7" s="15"/>
      <c r="I7" s="15"/>
      <c r="J7" s="15"/>
      <c r="K7" s="15"/>
      <c r="L7" s="15"/>
      <c r="M7" s="40"/>
    </row>
    <row r="8" spans="1:13" ht="15.75" customHeight="1">
      <c r="A8" s="19" t="s">
        <v>9</v>
      </c>
      <c r="B8" s="20">
        <v>150</v>
      </c>
      <c r="C8" s="21">
        <f>B8*164.7</f>
        <v>24705</v>
      </c>
      <c r="D8" s="21">
        <v>9752.4</v>
      </c>
      <c r="E8" s="22">
        <f>C8/12-(B8*154.5)/12</f>
        <v>127.5</v>
      </c>
      <c r="F8" s="22">
        <f>D8/12*1.6%</f>
        <v>13.0032</v>
      </c>
      <c r="G8" s="22">
        <f>E8+F8</f>
        <v>140.5032</v>
      </c>
      <c r="H8" s="23">
        <f>ROUND(E8/100*11.48,2)</f>
        <v>14.64</v>
      </c>
      <c r="I8" s="23">
        <f>ROUND(F8/100*9.48,2)</f>
        <v>1.23</v>
      </c>
      <c r="J8" s="24">
        <f>G8-H8-I8</f>
        <v>124.63319999999999</v>
      </c>
      <c r="K8" s="25"/>
      <c r="L8" s="18">
        <f>ROUND(J8*K8,2)</f>
        <v>0</v>
      </c>
      <c r="M8" s="26">
        <f>J8-L8</f>
        <v>124.63319999999999</v>
      </c>
    </row>
    <row r="9" spans="1:13" ht="15" customHeight="1">
      <c r="A9" s="19" t="s">
        <v>27</v>
      </c>
      <c r="B9" s="20">
        <v>144.5</v>
      </c>
      <c r="C9" s="21">
        <f>B9*164.7</f>
        <v>23799.149999999998</v>
      </c>
      <c r="D9" s="21">
        <v>9571.2</v>
      </c>
      <c r="E9" s="22">
        <f>C9/12-(B9*154.5)/12</f>
        <v>122.82499999999982</v>
      </c>
      <c r="F9" s="22">
        <v>12.7</v>
      </c>
      <c r="G9" s="22">
        <f>E9+F9</f>
        <v>135.5249999999998</v>
      </c>
      <c r="H9" s="23">
        <f aca="true" t="shared" si="0" ref="H9:H30">ROUND(E9/100*11.48,2)</f>
        <v>14.1</v>
      </c>
      <c r="I9" s="23">
        <f aca="true" t="shared" si="1" ref="I9:I30">ROUND(F9/100*9.48,2)</f>
        <v>1.2</v>
      </c>
      <c r="J9" s="24">
        <f aca="true" t="shared" si="2" ref="J9:J30">G9-H9-I9</f>
        <v>120.22499999999981</v>
      </c>
      <c r="K9" s="25"/>
      <c r="L9" s="18">
        <f>ROUND(J9*K9,2)</f>
        <v>0</v>
      </c>
      <c r="M9" s="26">
        <f aca="true" t="shared" si="3" ref="M9:M30">J9-L9</f>
        <v>120.22499999999981</v>
      </c>
    </row>
    <row r="10" spans="1:13" ht="15" customHeight="1">
      <c r="A10" s="19" t="s">
        <v>0</v>
      </c>
      <c r="B10" s="20">
        <v>139</v>
      </c>
      <c r="C10" s="21">
        <f>B10*164.7</f>
        <v>22893.3</v>
      </c>
      <c r="D10" s="21">
        <v>9483.6</v>
      </c>
      <c r="E10" s="22">
        <f>C10/12-(B10*154.5)/12</f>
        <v>118.14999999999986</v>
      </c>
      <c r="F10" s="22">
        <v>12.6</v>
      </c>
      <c r="G10" s="22">
        <f>E10+F10</f>
        <v>130.74999999999986</v>
      </c>
      <c r="H10" s="23">
        <f t="shared" si="0"/>
        <v>13.56</v>
      </c>
      <c r="I10" s="23">
        <f t="shared" si="1"/>
        <v>1.19</v>
      </c>
      <c r="J10" s="24">
        <f t="shared" si="2"/>
        <v>115.99999999999986</v>
      </c>
      <c r="K10" s="25"/>
      <c r="L10" s="18">
        <f>ROUND(J10*K10,2)</f>
        <v>0</v>
      </c>
      <c r="M10" s="26">
        <f t="shared" si="3"/>
        <v>115.99999999999986</v>
      </c>
    </row>
    <row r="11" spans="1:13" ht="15" customHeight="1">
      <c r="A11" s="19" t="s">
        <v>1</v>
      </c>
      <c r="B11" s="20">
        <v>133.25</v>
      </c>
      <c r="C11" s="21">
        <f>B11*164.7</f>
        <v>21946.274999999998</v>
      </c>
      <c r="D11" s="21">
        <v>9099.6</v>
      </c>
      <c r="E11" s="22">
        <f>C11/12-(B11*154.5)/12</f>
        <v>113.26249999999982</v>
      </c>
      <c r="F11" s="22">
        <v>12.1</v>
      </c>
      <c r="G11" s="22">
        <f>E11+F11</f>
        <v>125.36249999999981</v>
      </c>
      <c r="H11" s="23">
        <f t="shared" si="0"/>
        <v>13</v>
      </c>
      <c r="I11" s="23">
        <f t="shared" si="1"/>
        <v>1.15</v>
      </c>
      <c r="J11" s="24">
        <f t="shared" si="2"/>
        <v>111.2124999999998</v>
      </c>
      <c r="K11" s="25"/>
      <c r="L11" s="18">
        <f>ROUND(J11*K11,2)</f>
        <v>0</v>
      </c>
      <c r="M11" s="26">
        <f t="shared" si="3"/>
        <v>111.2124999999998</v>
      </c>
    </row>
    <row r="12" spans="1:13" ht="12.75" customHeight="1">
      <c r="A12" s="38" t="s">
        <v>24</v>
      </c>
      <c r="B12" s="41"/>
      <c r="C12" s="42"/>
      <c r="D12" s="42"/>
      <c r="E12" s="43"/>
      <c r="F12" s="43"/>
      <c r="G12" s="43"/>
      <c r="H12" s="44"/>
      <c r="I12" s="44"/>
      <c r="J12" s="45"/>
      <c r="K12" s="46"/>
      <c r="L12" s="15"/>
      <c r="M12" s="47"/>
    </row>
    <row r="13" spans="1:13" ht="15" customHeight="1">
      <c r="A13" s="19" t="s">
        <v>10</v>
      </c>
      <c r="B13" s="20">
        <v>139</v>
      </c>
      <c r="C13" s="21">
        <f aca="true" t="shared" si="4" ref="C13:C19">B13*164.7</f>
        <v>22893.3</v>
      </c>
      <c r="D13" s="21">
        <v>9265.2</v>
      </c>
      <c r="E13" s="22">
        <f aca="true" t="shared" si="5" ref="E13:E19">C13/12-(B13*154.5)/12</f>
        <v>118.14999999999986</v>
      </c>
      <c r="F13" s="22">
        <v>12.3</v>
      </c>
      <c r="G13" s="22">
        <f aca="true" t="shared" si="6" ref="G13:G19">E13+F13</f>
        <v>130.44999999999987</v>
      </c>
      <c r="H13" s="23">
        <f t="shared" si="0"/>
        <v>13.56</v>
      </c>
      <c r="I13" s="23">
        <f t="shared" si="1"/>
        <v>1.17</v>
      </c>
      <c r="J13" s="24">
        <f t="shared" si="2"/>
        <v>115.71999999999987</v>
      </c>
      <c r="K13" s="25"/>
      <c r="L13" s="18">
        <f aca="true" t="shared" si="7" ref="L13:L19">ROUND(J13*K13,2)</f>
        <v>0</v>
      </c>
      <c r="M13" s="26">
        <f t="shared" si="3"/>
        <v>115.71999999999987</v>
      </c>
    </row>
    <row r="14" spans="1:13" ht="15" customHeight="1">
      <c r="A14" s="19" t="s">
        <v>30</v>
      </c>
      <c r="B14" s="20">
        <v>135.5</v>
      </c>
      <c r="C14" s="21">
        <f t="shared" si="4"/>
        <v>22316.85</v>
      </c>
      <c r="D14" s="21">
        <v>9265.2</v>
      </c>
      <c r="E14" s="22">
        <f t="shared" si="5"/>
        <v>115.17499999999995</v>
      </c>
      <c r="F14" s="22">
        <v>12.3</v>
      </c>
      <c r="G14" s="22">
        <f t="shared" si="6"/>
        <v>127.47499999999995</v>
      </c>
      <c r="H14" s="23">
        <f t="shared" si="0"/>
        <v>13.22</v>
      </c>
      <c r="I14" s="23">
        <f t="shared" si="1"/>
        <v>1.17</v>
      </c>
      <c r="J14" s="24">
        <f t="shared" si="2"/>
        <v>113.08499999999995</v>
      </c>
      <c r="K14" s="25"/>
      <c r="L14" s="18">
        <f t="shared" si="7"/>
        <v>0</v>
      </c>
      <c r="M14" s="26">
        <f t="shared" si="3"/>
        <v>113.08499999999995</v>
      </c>
    </row>
    <row r="15" spans="1:13" ht="15" customHeight="1">
      <c r="A15" s="19" t="s">
        <v>12</v>
      </c>
      <c r="B15" s="20">
        <v>133</v>
      </c>
      <c r="C15" s="21">
        <f t="shared" si="4"/>
        <v>21905.1</v>
      </c>
      <c r="D15" s="21">
        <v>9265.2</v>
      </c>
      <c r="E15" s="22">
        <f t="shared" si="5"/>
        <v>113.04999999999995</v>
      </c>
      <c r="F15" s="22">
        <v>12.3</v>
      </c>
      <c r="G15" s="22">
        <f t="shared" si="6"/>
        <v>125.34999999999995</v>
      </c>
      <c r="H15" s="23">
        <f t="shared" si="0"/>
        <v>12.98</v>
      </c>
      <c r="I15" s="23">
        <f t="shared" si="1"/>
        <v>1.17</v>
      </c>
      <c r="J15" s="24">
        <f t="shared" si="2"/>
        <v>111.19999999999995</v>
      </c>
      <c r="K15" s="25"/>
      <c r="L15" s="18">
        <f t="shared" si="7"/>
        <v>0</v>
      </c>
      <c r="M15" s="26">
        <f t="shared" si="3"/>
        <v>111.19999999999995</v>
      </c>
    </row>
    <row r="16" spans="1:13" ht="15" customHeight="1">
      <c r="A16" s="19" t="s">
        <v>28</v>
      </c>
      <c r="B16" s="20">
        <v>133</v>
      </c>
      <c r="C16" s="21">
        <f t="shared" si="4"/>
        <v>21905.1</v>
      </c>
      <c r="D16" s="21">
        <v>9265.2</v>
      </c>
      <c r="E16" s="22">
        <f t="shared" si="5"/>
        <v>113.04999999999995</v>
      </c>
      <c r="F16" s="22">
        <v>12.3</v>
      </c>
      <c r="G16" s="22">
        <f t="shared" si="6"/>
        <v>125.34999999999995</v>
      </c>
      <c r="H16" s="23">
        <f t="shared" si="0"/>
        <v>12.98</v>
      </c>
      <c r="I16" s="23">
        <f t="shared" si="1"/>
        <v>1.17</v>
      </c>
      <c r="J16" s="24">
        <f t="shared" si="2"/>
        <v>111.19999999999995</v>
      </c>
      <c r="K16" s="25"/>
      <c r="L16" s="18">
        <f t="shared" si="7"/>
        <v>0</v>
      </c>
      <c r="M16" s="26">
        <f t="shared" si="3"/>
        <v>111.19999999999995</v>
      </c>
    </row>
    <row r="17" spans="1:13" ht="15" customHeight="1">
      <c r="A17" s="19" t="s">
        <v>11</v>
      </c>
      <c r="B17" s="20">
        <v>128</v>
      </c>
      <c r="C17" s="21">
        <f t="shared" si="4"/>
        <v>21081.6</v>
      </c>
      <c r="D17" s="21">
        <v>8847.6</v>
      </c>
      <c r="E17" s="22">
        <f t="shared" si="5"/>
        <v>108.79999999999995</v>
      </c>
      <c r="F17" s="22">
        <f>D17/12*1.6%</f>
        <v>11.796800000000001</v>
      </c>
      <c r="G17" s="22">
        <f t="shared" si="6"/>
        <v>120.59679999999996</v>
      </c>
      <c r="H17" s="23">
        <f t="shared" si="0"/>
        <v>12.49</v>
      </c>
      <c r="I17" s="23">
        <f t="shared" si="1"/>
        <v>1.12</v>
      </c>
      <c r="J17" s="24">
        <f t="shared" si="2"/>
        <v>106.98679999999996</v>
      </c>
      <c r="K17" s="25"/>
      <c r="L17" s="18">
        <f t="shared" si="7"/>
        <v>0</v>
      </c>
      <c r="M17" s="26">
        <f t="shared" si="3"/>
        <v>106.98679999999996</v>
      </c>
    </row>
    <row r="18" spans="1:13" ht="15" customHeight="1">
      <c r="A18" s="19" t="s">
        <v>2</v>
      </c>
      <c r="B18" s="20">
        <v>124</v>
      </c>
      <c r="C18" s="21">
        <f t="shared" si="4"/>
        <v>20422.8</v>
      </c>
      <c r="D18" s="21">
        <v>8572.8</v>
      </c>
      <c r="E18" s="22">
        <f t="shared" si="5"/>
        <v>105.39999999999986</v>
      </c>
      <c r="F18" s="22">
        <v>11.4</v>
      </c>
      <c r="G18" s="22">
        <f t="shared" si="6"/>
        <v>116.79999999999987</v>
      </c>
      <c r="H18" s="23">
        <f t="shared" si="0"/>
        <v>12.1</v>
      </c>
      <c r="I18" s="23">
        <f t="shared" si="1"/>
        <v>1.08</v>
      </c>
      <c r="J18" s="24">
        <f t="shared" si="2"/>
        <v>103.61999999999988</v>
      </c>
      <c r="K18" s="25"/>
      <c r="L18" s="18">
        <f t="shared" si="7"/>
        <v>0</v>
      </c>
      <c r="M18" s="26">
        <f t="shared" si="3"/>
        <v>103.61999999999988</v>
      </c>
    </row>
    <row r="19" spans="1:13" ht="15" customHeight="1">
      <c r="A19" s="19" t="s">
        <v>3</v>
      </c>
      <c r="B19" s="20">
        <v>120.75</v>
      </c>
      <c r="C19" s="21">
        <f t="shared" si="4"/>
        <v>19887.524999999998</v>
      </c>
      <c r="D19" s="21">
        <v>8304</v>
      </c>
      <c r="E19" s="22">
        <f t="shared" si="5"/>
        <v>102.63749999999982</v>
      </c>
      <c r="F19" s="22">
        <v>11</v>
      </c>
      <c r="G19" s="22">
        <f t="shared" si="6"/>
        <v>113.63749999999982</v>
      </c>
      <c r="H19" s="23">
        <f t="shared" si="0"/>
        <v>11.78</v>
      </c>
      <c r="I19" s="23">
        <f t="shared" si="1"/>
        <v>1.04</v>
      </c>
      <c r="J19" s="24">
        <f t="shared" si="2"/>
        <v>100.81749999999981</v>
      </c>
      <c r="K19" s="25"/>
      <c r="L19" s="18">
        <f t="shared" si="7"/>
        <v>0</v>
      </c>
      <c r="M19" s="26">
        <f t="shared" si="3"/>
        <v>100.81749999999981</v>
      </c>
    </row>
    <row r="20" spans="1:13" ht="12.75" customHeight="1">
      <c r="A20" s="38" t="s">
        <v>25</v>
      </c>
      <c r="B20" s="41"/>
      <c r="C20" s="42"/>
      <c r="D20" s="42"/>
      <c r="E20" s="43"/>
      <c r="F20" s="43"/>
      <c r="G20" s="43"/>
      <c r="H20" s="44"/>
      <c r="I20" s="44"/>
      <c r="J20" s="45"/>
      <c r="K20" s="46"/>
      <c r="L20" s="15"/>
      <c r="M20" s="47"/>
    </row>
    <row r="21" spans="1:13" ht="15" customHeight="1">
      <c r="A21" s="19" t="s">
        <v>29</v>
      </c>
      <c r="B21" s="20">
        <v>122.5</v>
      </c>
      <c r="C21" s="21">
        <f>B21*164.7</f>
        <v>20175.75</v>
      </c>
      <c r="D21" s="21">
        <v>8533.2</v>
      </c>
      <c r="E21" s="22">
        <f>C21/12-(B21*154.5)/12</f>
        <v>104.125</v>
      </c>
      <c r="F21" s="22">
        <v>11.3</v>
      </c>
      <c r="G21" s="22">
        <f>E21+F21</f>
        <v>115.425</v>
      </c>
      <c r="H21" s="23">
        <f t="shared" si="0"/>
        <v>11.95</v>
      </c>
      <c r="I21" s="23">
        <f t="shared" si="1"/>
        <v>1.07</v>
      </c>
      <c r="J21" s="24">
        <f t="shared" si="2"/>
        <v>102.405</v>
      </c>
      <c r="K21" s="25"/>
      <c r="L21" s="18">
        <f>ROUND(J21*K21,2)</f>
        <v>0</v>
      </c>
      <c r="M21" s="26">
        <f t="shared" si="3"/>
        <v>102.405</v>
      </c>
    </row>
    <row r="22" spans="1:13" ht="15" customHeight="1">
      <c r="A22" s="19" t="s">
        <v>13</v>
      </c>
      <c r="B22" s="20">
        <v>120.25</v>
      </c>
      <c r="C22" s="21">
        <f>B22*164.7</f>
        <v>19805.175</v>
      </c>
      <c r="D22" s="21">
        <v>8533.2</v>
      </c>
      <c r="E22" s="22">
        <f>C22/12-(B22*154.5)/12</f>
        <v>102.21249999999986</v>
      </c>
      <c r="F22" s="22">
        <v>11.3</v>
      </c>
      <c r="G22" s="22">
        <f>E22+F22</f>
        <v>113.51249999999986</v>
      </c>
      <c r="H22" s="23">
        <f t="shared" si="0"/>
        <v>11.73</v>
      </c>
      <c r="I22" s="23">
        <f t="shared" si="1"/>
        <v>1.07</v>
      </c>
      <c r="J22" s="24">
        <f t="shared" si="2"/>
        <v>100.71249999999986</v>
      </c>
      <c r="K22" s="25"/>
      <c r="L22" s="18">
        <f>ROUND(J22*K22,2)</f>
        <v>0</v>
      </c>
      <c r="M22" s="26">
        <f t="shared" si="3"/>
        <v>100.71249999999986</v>
      </c>
    </row>
    <row r="23" spans="1:13" ht="15" customHeight="1">
      <c r="A23" s="19" t="s">
        <v>4</v>
      </c>
      <c r="B23" s="20">
        <v>116.25</v>
      </c>
      <c r="C23" s="21">
        <f>B23*164.7</f>
        <v>19146.375</v>
      </c>
      <c r="D23" s="21">
        <v>8030.4</v>
      </c>
      <c r="E23" s="22">
        <f>C23/12-(B23*154.5)/12</f>
        <v>98.8125</v>
      </c>
      <c r="F23" s="22">
        <v>10.7</v>
      </c>
      <c r="G23" s="22">
        <f>E23+F23</f>
        <v>109.5125</v>
      </c>
      <c r="H23" s="23">
        <f t="shared" si="0"/>
        <v>11.34</v>
      </c>
      <c r="I23" s="23">
        <f t="shared" si="1"/>
        <v>1.01</v>
      </c>
      <c r="J23" s="24">
        <f t="shared" si="2"/>
        <v>97.1625</v>
      </c>
      <c r="K23" s="25"/>
      <c r="L23" s="18">
        <f>ROUND(J23*K23,2)</f>
        <v>0</v>
      </c>
      <c r="M23" s="26">
        <f t="shared" si="3"/>
        <v>97.1625</v>
      </c>
    </row>
    <row r="24" spans="1:13" ht="15" customHeight="1">
      <c r="A24" s="19" t="s">
        <v>5</v>
      </c>
      <c r="B24" s="20">
        <v>112.25</v>
      </c>
      <c r="C24" s="21">
        <f>B24*164.7</f>
        <v>18487.574999999997</v>
      </c>
      <c r="D24" s="21">
        <v>7990.8</v>
      </c>
      <c r="E24" s="22">
        <f>C24/12-(B24*154.5)/12</f>
        <v>95.41249999999968</v>
      </c>
      <c r="F24" s="22">
        <v>10.6</v>
      </c>
      <c r="G24" s="22">
        <f>E24+F24</f>
        <v>106.01249999999968</v>
      </c>
      <c r="H24" s="23">
        <f t="shared" si="0"/>
        <v>10.95</v>
      </c>
      <c r="I24" s="23">
        <f t="shared" si="1"/>
        <v>1</v>
      </c>
      <c r="J24" s="24">
        <f t="shared" si="2"/>
        <v>94.06249999999967</v>
      </c>
      <c r="K24" s="25"/>
      <c r="L24" s="18">
        <f>ROUND(J24*K24,2)</f>
        <v>0</v>
      </c>
      <c r="M24" s="26">
        <f t="shared" si="3"/>
        <v>94.06249999999967</v>
      </c>
    </row>
    <row r="25" spans="1:13" ht="12.75" customHeight="1">
      <c r="A25" s="38" t="s">
        <v>26</v>
      </c>
      <c r="B25" s="41"/>
      <c r="C25" s="42"/>
      <c r="D25" s="42"/>
      <c r="E25" s="43"/>
      <c r="F25" s="43"/>
      <c r="G25" s="43"/>
      <c r="H25" s="44"/>
      <c r="I25" s="44"/>
      <c r="J25" s="45"/>
      <c r="K25" s="46"/>
      <c r="L25" s="15"/>
      <c r="M25" s="47"/>
    </row>
    <row r="26" spans="1:13" ht="15" customHeight="1">
      <c r="A26" s="19" t="s">
        <v>31</v>
      </c>
      <c r="B26" s="20">
        <v>113.5</v>
      </c>
      <c r="C26" s="21">
        <f>B26*164.7</f>
        <v>18693.449999999997</v>
      </c>
      <c r="D26" s="21">
        <v>7186.8</v>
      </c>
      <c r="E26" s="22">
        <f>C26/12-(B26*154.5)/12</f>
        <v>96.47499999999968</v>
      </c>
      <c r="F26" s="22">
        <v>9.5</v>
      </c>
      <c r="G26" s="22">
        <f>E26+F26</f>
        <v>105.97499999999968</v>
      </c>
      <c r="H26" s="23">
        <f t="shared" si="0"/>
        <v>11.08</v>
      </c>
      <c r="I26" s="23">
        <f t="shared" si="1"/>
        <v>0.9</v>
      </c>
      <c r="J26" s="24">
        <f t="shared" si="2"/>
        <v>93.99499999999968</v>
      </c>
      <c r="K26" s="25"/>
      <c r="L26" s="18">
        <f>ROUND(J26*K26,2)</f>
        <v>0</v>
      </c>
      <c r="M26" s="26">
        <f t="shared" si="3"/>
        <v>93.99499999999968</v>
      </c>
    </row>
    <row r="27" spans="1:13" ht="15" customHeight="1">
      <c r="A27" s="19" t="s">
        <v>14</v>
      </c>
      <c r="B27" s="20">
        <v>111.5</v>
      </c>
      <c r="C27" s="21">
        <f>B27*164.7</f>
        <v>18364.05</v>
      </c>
      <c r="D27" s="21">
        <v>7186.8</v>
      </c>
      <c r="E27" s="22">
        <f>C27/12-(B27*154.5)/12</f>
        <v>94.77499999999986</v>
      </c>
      <c r="F27" s="22">
        <v>9.5</v>
      </c>
      <c r="G27" s="22">
        <f>E27+F27</f>
        <v>104.27499999999986</v>
      </c>
      <c r="H27" s="23">
        <f t="shared" si="0"/>
        <v>10.88</v>
      </c>
      <c r="I27" s="23">
        <f t="shared" si="1"/>
        <v>0.9</v>
      </c>
      <c r="J27" s="24">
        <f t="shared" si="2"/>
        <v>92.49499999999986</v>
      </c>
      <c r="K27" s="25"/>
      <c r="L27" s="18">
        <f>ROUND(J27*K27,2)</f>
        <v>0</v>
      </c>
      <c r="M27" s="26">
        <f t="shared" si="3"/>
        <v>92.49499999999986</v>
      </c>
    </row>
    <row r="28" spans="1:13" ht="15" customHeight="1">
      <c r="A28" s="19" t="s">
        <v>6</v>
      </c>
      <c r="B28" s="20">
        <v>108</v>
      </c>
      <c r="C28" s="21">
        <f>B28*164.7</f>
        <v>17787.6</v>
      </c>
      <c r="D28" s="21">
        <v>6543.6</v>
      </c>
      <c r="E28" s="22">
        <f>C28/12-(B28*154.5)/12</f>
        <v>91.79999999999995</v>
      </c>
      <c r="F28" s="22">
        <v>8.7</v>
      </c>
      <c r="G28" s="22">
        <f>E28+F28</f>
        <v>100.49999999999996</v>
      </c>
      <c r="H28" s="23">
        <f t="shared" si="0"/>
        <v>10.54</v>
      </c>
      <c r="I28" s="23">
        <f t="shared" si="1"/>
        <v>0.82</v>
      </c>
      <c r="J28" s="24">
        <f t="shared" si="2"/>
        <v>89.13999999999996</v>
      </c>
      <c r="K28" s="25"/>
      <c r="L28" s="18">
        <f>ROUND(J28*K28,2)</f>
        <v>0</v>
      </c>
      <c r="M28" s="26">
        <f t="shared" si="3"/>
        <v>89.13999999999996</v>
      </c>
    </row>
    <row r="29" spans="1:13" ht="15" customHeight="1">
      <c r="A29" s="19" t="s">
        <v>7</v>
      </c>
      <c r="B29" s="20">
        <v>104.5</v>
      </c>
      <c r="C29" s="21">
        <f>B29*164.7</f>
        <v>17211.149999999998</v>
      </c>
      <c r="D29" s="21">
        <v>6003.6</v>
      </c>
      <c r="E29" s="22">
        <f>C29/12-(B29*154.5)/12</f>
        <v>88.82499999999982</v>
      </c>
      <c r="F29" s="22">
        <f>D29/12*1.6%</f>
        <v>8.0048</v>
      </c>
      <c r="G29" s="22">
        <f>E29+F29</f>
        <v>96.82979999999982</v>
      </c>
      <c r="H29" s="23">
        <f t="shared" si="0"/>
        <v>10.2</v>
      </c>
      <c r="I29" s="23">
        <f t="shared" si="1"/>
        <v>0.76</v>
      </c>
      <c r="J29" s="24">
        <f t="shared" si="2"/>
        <v>85.86979999999981</v>
      </c>
      <c r="K29" s="25"/>
      <c r="L29" s="18">
        <f>ROUND(J29*K29,2)</f>
        <v>0</v>
      </c>
      <c r="M29" s="26">
        <f t="shared" si="3"/>
        <v>85.86979999999981</v>
      </c>
    </row>
    <row r="30" spans="1:13" ht="15" customHeight="1">
      <c r="A30" s="19" t="s">
        <v>8</v>
      </c>
      <c r="B30" s="20">
        <v>101.25</v>
      </c>
      <c r="C30" s="21">
        <f>B30*164.7</f>
        <v>16675.875</v>
      </c>
      <c r="D30" s="21">
        <v>5614.8</v>
      </c>
      <c r="E30" s="22">
        <f>C30/12-(B30*154.5)/12</f>
        <v>86.0625</v>
      </c>
      <c r="F30" s="22">
        <v>12.9</v>
      </c>
      <c r="G30" s="22">
        <f>E30+F30</f>
        <v>98.9625</v>
      </c>
      <c r="H30" s="23">
        <f t="shared" si="0"/>
        <v>9.88</v>
      </c>
      <c r="I30" s="23">
        <f t="shared" si="1"/>
        <v>1.22</v>
      </c>
      <c r="J30" s="24">
        <f t="shared" si="2"/>
        <v>87.86250000000001</v>
      </c>
      <c r="K30" s="25"/>
      <c r="L30" s="18">
        <f>ROUND(J30*K30,2)</f>
        <v>0</v>
      </c>
      <c r="M30" s="26">
        <f t="shared" si="3"/>
        <v>87.86250000000001</v>
      </c>
    </row>
    <row r="31" spans="1:13" ht="15" customHeight="1">
      <c r="A31" s="27" t="s">
        <v>32</v>
      </c>
      <c r="B31" s="28"/>
      <c r="C31" s="28"/>
      <c r="D31" s="28"/>
      <c r="E31" s="28"/>
      <c r="F31" s="29"/>
      <c r="J31" s="9" t="s">
        <v>41</v>
      </c>
      <c r="K31" s="9"/>
      <c r="L31" s="9"/>
      <c r="M31" s="9"/>
    </row>
    <row r="32" spans="1:13" ht="15" customHeight="1">
      <c r="A32" s="36" t="s">
        <v>42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7" ht="15" customHeight="1">
      <c r="B33" s="29"/>
      <c r="C33" s="29"/>
      <c r="D33" s="29"/>
      <c r="E33" s="29"/>
      <c r="F33" s="29"/>
      <c r="G33" s="29"/>
    </row>
    <row r="34" spans="2:12" ht="15" customHeight="1">
      <c r="B34" s="4"/>
      <c r="C34" s="31"/>
      <c r="D34" s="31"/>
      <c r="E34" s="31"/>
      <c r="F34" s="31"/>
      <c r="G34" s="31"/>
      <c r="H34" s="32"/>
      <c r="I34" s="32"/>
      <c r="J34" s="32"/>
      <c r="K34" s="32"/>
      <c r="L34" s="32"/>
    </row>
    <row r="35" spans="2:12" ht="12.75">
      <c r="B35" s="32"/>
      <c r="C35" s="4"/>
      <c r="D35" s="4"/>
      <c r="E35" s="32"/>
      <c r="F35" s="32"/>
      <c r="G35" s="32"/>
      <c r="H35" s="32"/>
      <c r="I35" s="32"/>
      <c r="J35" s="32"/>
      <c r="K35" s="32"/>
      <c r="L35" s="32"/>
    </row>
    <row r="36" spans="2:4" ht="12.75">
      <c r="B36" s="2"/>
      <c r="C36" s="2"/>
      <c r="D36" s="2"/>
    </row>
    <row r="37" spans="2:4" ht="12.75">
      <c r="B37" s="3"/>
      <c r="C37" s="15"/>
      <c r="D37" s="15"/>
    </row>
    <row r="38" spans="1:4" ht="15">
      <c r="A38" s="2"/>
      <c r="B38" s="33"/>
      <c r="C38" s="33"/>
      <c r="D38" s="33"/>
    </row>
    <row r="39" spans="1:4" ht="12.75">
      <c r="A39" s="2"/>
      <c r="B39" s="15"/>
      <c r="C39" s="15"/>
      <c r="D39" s="15"/>
    </row>
    <row r="41" ht="12.75">
      <c r="A41" s="1"/>
    </row>
  </sheetData>
  <sheetProtection password="8ADB" sheet="1" objects="1" scenarios="1"/>
  <protectedRanges>
    <protectedRange sqref="K8:K11 K13:K19 K21:K24 K26:K30" name="Intervallo1"/>
  </protectedRanges>
  <mergeCells count="6">
    <mergeCell ref="J31:M31"/>
    <mergeCell ref="A32:M32"/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chiola</dc:creator>
  <cp:keywords/>
  <dc:description/>
  <cp:lastModifiedBy>Sezione Contabilità - Ufficio Amm.vo Contabile</cp:lastModifiedBy>
  <cp:lastPrinted>2007-08-08T08:39:31Z</cp:lastPrinted>
  <dcterms:created xsi:type="dcterms:W3CDTF">2002-03-29T23:44:42Z</dcterms:created>
  <dcterms:modified xsi:type="dcterms:W3CDTF">2007-08-08T08:42:04Z</dcterms:modified>
  <cp:category/>
  <cp:version/>
  <cp:contentType/>
  <cp:contentStatus/>
</cp:coreProperties>
</file>